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19" i="1" l="1"/>
  <c r="D19" i="1"/>
  <c r="E19" i="1" s="1"/>
  <c r="C19" i="1"/>
  <c r="G19" i="1" s="1"/>
  <c r="B19" i="1"/>
  <c r="H18" i="1"/>
  <c r="D18" i="1"/>
  <c r="E18" i="1" s="1"/>
  <c r="C18" i="1"/>
  <c r="G18" i="1" s="1"/>
  <c r="B18" i="1"/>
  <c r="H17" i="1"/>
  <c r="D17" i="1"/>
  <c r="E17" i="1" s="1"/>
  <c r="C17" i="1"/>
  <c r="G17" i="1" s="1"/>
  <c r="B17" i="1"/>
  <c r="H16" i="1"/>
  <c r="D16" i="1"/>
  <c r="E16" i="1" s="1"/>
  <c r="C16" i="1"/>
  <c r="G16" i="1" s="1"/>
  <c r="B16" i="1"/>
  <c r="H15" i="1"/>
  <c r="D15" i="1"/>
  <c r="E15" i="1" s="1"/>
  <c r="C15" i="1"/>
  <c r="G15" i="1" s="1"/>
  <c r="B15" i="1"/>
  <c r="H14" i="1"/>
  <c r="D14" i="1"/>
  <c r="E14" i="1" s="1"/>
  <c r="C14" i="1"/>
  <c r="G14" i="1" s="1"/>
  <c r="B14" i="1"/>
  <c r="H13" i="1"/>
  <c r="D13" i="1"/>
  <c r="E13" i="1" s="1"/>
  <c r="C13" i="1"/>
  <c r="G13" i="1" s="1"/>
  <c r="B13" i="1"/>
  <c r="H12" i="1"/>
  <c r="D12" i="1"/>
  <c r="E12" i="1" s="1"/>
  <c r="C12" i="1"/>
  <c r="G12" i="1" s="1"/>
  <c r="B12" i="1"/>
  <c r="H11" i="1"/>
  <c r="D11" i="1"/>
  <c r="E11" i="1" s="1"/>
  <c r="C11" i="1"/>
  <c r="G11" i="1" s="1"/>
  <c r="B11" i="1"/>
  <c r="H10" i="1"/>
  <c r="D10" i="1"/>
  <c r="E10" i="1" s="1"/>
  <c r="C10" i="1"/>
  <c r="G10" i="1" s="1"/>
  <c r="B10" i="1"/>
  <c r="H9" i="1"/>
  <c r="D9" i="1"/>
  <c r="E9" i="1" s="1"/>
  <c r="C9" i="1"/>
  <c r="G9" i="1" s="1"/>
  <c r="B9" i="1"/>
  <c r="H8" i="1"/>
  <c r="D8" i="1"/>
  <c r="E8" i="1" s="1"/>
  <c r="C8" i="1"/>
  <c r="G8" i="1" s="1"/>
  <c r="B8" i="1"/>
  <c r="H7" i="1"/>
  <c r="H20" i="1" s="1"/>
  <c r="D7" i="1"/>
  <c r="E7" i="1" s="1"/>
  <c r="E20" i="1" s="1"/>
  <c r="C7" i="1"/>
  <c r="C20" i="1" s="1"/>
  <c r="B7" i="1"/>
  <c r="B20" i="1" s="1"/>
  <c r="F7" i="1" l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D20" i="1"/>
  <c r="G7" i="1"/>
  <c r="G20" i="1" s="1"/>
  <c r="I7" i="1" l="1"/>
  <c r="I20" i="1" s="1"/>
  <c r="F20" i="1"/>
</calcChain>
</file>

<file path=xl/sharedStrings.xml><?xml version="1.0" encoding="utf-8"?>
<sst xmlns="http://schemas.openxmlformats.org/spreadsheetml/2006/main" count="25" uniqueCount="25">
  <si>
    <t>ПРИЛОЖЕНИЕ №2</t>
  </si>
  <si>
    <t xml:space="preserve">      Разходи за депониране на битови отпадъци за 2021 г.</t>
  </si>
  <si>
    <t>НАС.МЕСТА</t>
  </si>
  <si>
    <t>брой съдове</t>
  </si>
  <si>
    <t xml:space="preserve">    количество  в тона</t>
  </si>
  <si>
    <t>цена депо</t>
  </si>
  <si>
    <t>ДДС</t>
  </si>
  <si>
    <t>общо разходи за депониране</t>
  </si>
  <si>
    <t>отч.по чл.60 от ЗУО</t>
  </si>
  <si>
    <t>отч.по чл.64 от ЗУО</t>
  </si>
  <si>
    <t xml:space="preserve">всичко разходи </t>
  </si>
  <si>
    <t>ИВАНОВО</t>
  </si>
  <si>
    <t>БОЖИЧЕН</t>
  </si>
  <si>
    <t>ТАБАЧКА</t>
  </si>
  <si>
    <t>НИСОВО</t>
  </si>
  <si>
    <t>ЦЕРОВЕЦ</t>
  </si>
  <si>
    <t>ТРЪСТЕНИК</t>
  </si>
  <si>
    <t>ПИРГОВО</t>
  </si>
  <si>
    <t>МЕЧКА</t>
  </si>
  <si>
    <t>КОШОВ</t>
  </si>
  <si>
    <t>ЧЕРВЕН</t>
  </si>
  <si>
    <t>ЩРЪКЛЕВО</t>
  </si>
  <si>
    <t>КРАСЕН</t>
  </si>
  <si>
    <t>СВАЛЕНИК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</si>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</sst>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2" xfId="0" applyNumberFormat="1" applyFont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7;&#1088;&#1072;&#1074;&#1082;&#1080;%20&#1058;&#1041;&#1054;%202021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по 2021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сметос. с  ДДС"/>
      <sheetName val="общ.територии 2021"/>
      <sheetName val="общо"/>
      <sheetName val="прех.ост.31.12.2019"/>
      <sheetName val="Прех. остатък 31.12.2019 корег."/>
      <sheetName val="Разчети Чистота 31.08.2020 г."/>
      <sheetName val="30.09.2020"/>
      <sheetName val="30.10.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B10">
            <v>580</v>
          </cell>
          <cell r="C10">
            <v>383.38983050847457</v>
          </cell>
        </row>
        <row r="11">
          <cell r="B11">
            <v>270</v>
          </cell>
          <cell r="C11">
            <v>178.47457627118644</v>
          </cell>
        </row>
        <row r="12">
          <cell r="B12">
            <v>140</v>
          </cell>
          <cell r="C12">
            <v>92.542372881355931</v>
          </cell>
        </row>
        <row r="13">
          <cell r="B13">
            <v>185</v>
          </cell>
          <cell r="C13">
            <v>122.28813559322035</v>
          </cell>
        </row>
        <row r="14">
          <cell r="B14">
            <v>75</v>
          </cell>
          <cell r="C14">
            <v>49.576271186440678</v>
          </cell>
        </row>
        <row r="15">
          <cell r="B15">
            <v>710</v>
          </cell>
          <cell r="C15">
            <v>469.32203389830511</v>
          </cell>
        </row>
        <row r="16">
          <cell r="B16">
            <v>895</v>
          </cell>
          <cell r="C16">
            <v>591.61016949152543</v>
          </cell>
        </row>
        <row r="17">
          <cell r="B17">
            <v>440</v>
          </cell>
          <cell r="C17">
            <v>290.84745762711867</v>
          </cell>
        </row>
        <row r="18">
          <cell r="B18">
            <v>330</v>
          </cell>
          <cell r="C18">
            <v>218.13559322033899</v>
          </cell>
        </row>
        <row r="19">
          <cell r="B19">
            <v>220</v>
          </cell>
          <cell r="C19">
            <v>145.42372881355934</v>
          </cell>
        </row>
        <row r="20">
          <cell r="B20">
            <v>1255</v>
          </cell>
          <cell r="C20">
            <v>829.57627118644075</v>
          </cell>
        </row>
        <row r="21">
          <cell r="B21">
            <v>515</v>
          </cell>
          <cell r="C21">
            <v>340.42372881355931</v>
          </cell>
        </row>
        <row r="22">
          <cell r="B22">
            <v>285</v>
          </cell>
          <cell r="C22">
            <v>188.38983050847457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16" workbookViewId="0">
      <selection activeCell="I28" sqref="I28"/>
    </sheetView>
  </sheetViews>
  <sheetFormatPr defaultRowHeight="15" x14ac:dyDescent="0.25"/>
  <cols>
    <col min="1" max="1" width="15.42578125" customWidth="1"/>
    <col min="3" max="3" width="10.85546875" customWidth="1"/>
    <col min="4" max="4" width="11.140625" customWidth="1"/>
    <col min="5" max="5" width="11.5703125" customWidth="1"/>
    <col min="6" max="6" width="10.85546875" customWidth="1"/>
    <col min="7" max="7" width="11.28515625" customWidth="1"/>
    <col min="8" max="8" width="14.28515625" customWidth="1"/>
    <col min="9" max="9" width="13.42578125" customWidth="1"/>
  </cols>
  <sheetData>
    <row r="1" spans="1:9" x14ac:dyDescent="0.25">
      <c r="H1" s="1" t="s">
        <v>0</v>
      </c>
    </row>
    <row r="2" spans="1:9" x14ac:dyDescent="0.25"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5" spans="1:9" ht="45.75" x14ac:dyDescent="0.25">
      <c r="A5" s="3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5" t="s">
        <v>8</v>
      </c>
      <c r="H5" s="6" t="s">
        <v>9</v>
      </c>
      <c r="I5" s="3" t="s">
        <v>10</v>
      </c>
    </row>
    <row r="6" spans="1:9" ht="28.5" customHeight="1" x14ac:dyDescent="0.25">
      <c r="A6" s="7"/>
      <c r="B6" s="7"/>
      <c r="C6" s="7"/>
      <c r="D6" s="4">
        <v>9.4</v>
      </c>
      <c r="E6" s="7"/>
      <c r="F6" s="7"/>
      <c r="G6" s="4">
        <v>3.5</v>
      </c>
      <c r="H6" s="4">
        <v>82</v>
      </c>
      <c r="I6" s="7"/>
    </row>
    <row r="7" spans="1:9" ht="15.75" x14ac:dyDescent="0.25">
      <c r="A7" s="4" t="s">
        <v>11</v>
      </c>
      <c r="B7" s="4">
        <f>'[1]сметос. с  ДДС'!$B$10</f>
        <v>580</v>
      </c>
      <c r="C7" s="8">
        <f>'[1]сметос. с  ДДС'!C10</f>
        <v>383.38983050847457</v>
      </c>
      <c r="D7" s="8">
        <f>C7*9.4</f>
        <v>3603.8644067796613</v>
      </c>
      <c r="E7" s="8">
        <f>D7*20/100</f>
        <v>720.77288135593233</v>
      </c>
      <c r="F7" s="8">
        <f t="shared" ref="F7:F19" si="0">D7+E7</f>
        <v>4324.6372881355937</v>
      </c>
      <c r="G7" s="8">
        <f t="shared" ref="G7:G19" si="1">C7*3.5</f>
        <v>1341.8644067796611</v>
      </c>
      <c r="H7" s="8">
        <f>C7*H6</f>
        <v>31437.966101694914</v>
      </c>
      <c r="I7" s="8">
        <f t="shared" ref="I7:I19" si="2">F7+G7+H7</f>
        <v>37104.467796610166</v>
      </c>
    </row>
    <row r="8" spans="1:9" ht="15.75" x14ac:dyDescent="0.25">
      <c r="A8" s="4" t="s">
        <v>12</v>
      </c>
      <c r="B8" s="4">
        <f>'[1]сметос. с  ДДС'!B11</f>
        <v>270</v>
      </c>
      <c r="C8" s="8">
        <f>'[1]сметос. с  ДДС'!C11</f>
        <v>178.47457627118644</v>
      </c>
      <c r="D8" s="8">
        <f t="shared" ref="D8:D19" si="3">C8*9.4</f>
        <v>1677.6610169491526</v>
      </c>
      <c r="E8" s="8">
        <f t="shared" ref="E8:E19" si="4">D8*20/100</f>
        <v>335.53220338983056</v>
      </c>
      <c r="F8" s="8">
        <f t="shared" si="0"/>
        <v>2013.1932203389831</v>
      </c>
      <c r="G8" s="8">
        <f t="shared" si="1"/>
        <v>624.66101694915255</v>
      </c>
      <c r="H8" s="8">
        <f>C8*H6</f>
        <v>14634.915254237289</v>
      </c>
      <c r="I8" s="8">
        <f t="shared" si="2"/>
        <v>17272.769491525425</v>
      </c>
    </row>
    <row r="9" spans="1:9" ht="15.75" x14ac:dyDescent="0.25">
      <c r="A9" s="4" t="s">
        <v>13</v>
      </c>
      <c r="B9" s="4">
        <f>'[1]сметос. с  ДДС'!B12</f>
        <v>140</v>
      </c>
      <c r="C9" s="8">
        <f>'[1]сметос. с  ДДС'!C12</f>
        <v>92.542372881355931</v>
      </c>
      <c r="D9" s="8">
        <f t="shared" si="3"/>
        <v>869.89830508474574</v>
      </c>
      <c r="E9" s="8">
        <f t="shared" si="4"/>
        <v>173.97966101694914</v>
      </c>
      <c r="F9" s="8">
        <f t="shared" si="0"/>
        <v>1043.8779661016949</v>
      </c>
      <c r="G9" s="8">
        <f t="shared" si="1"/>
        <v>323.89830508474574</v>
      </c>
      <c r="H9" s="8">
        <f>C9*H6</f>
        <v>7588.4745762711864</v>
      </c>
      <c r="I9" s="8">
        <f t="shared" si="2"/>
        <v>8956.250847457628</v>
      </c>
    </row>
    <row r="10" spans="1:9" ht="15.75" x14ac:dyDescent="0.25">
      <c r="A10" s="4" t="s">
        <v>14</v>
      </c>
      <c r="B10" s="4">
        <f>'[1]сметос. с  ДДС'!B13</f>
        <v>185</v>
      </c>
      <c r="C10" s="8">
        <f>'[1]сметос. с  ДДС'!C13</f>
        <v>122.28813559322035</v>
      </c>
      <c r="D10" s="8">
        <f t="shared" si="3"/>
        <v>1149.5084745762713</v>
      </c>
      <c r="E10" s="8">
        <f t="shared" si="4"/>
        <v>229.90169491525427</v>
      </c>
      <c r="F10" s="8">
        <f t="shared" si="0"/>
        <v>1379.4101694915255</v>
      </c>
      <c r="G10" s="8">
        <f t="shared" si="1"/>
        <v>428.00847457627123</v>
      </c>
      <c r="H10" s="8">
        <f>C10*H6</f>
        <v>10027.627118644068</v>
      </c>
      <c r="I10" s="8">
        <f t="shared" si="2"/>
        <v>11835.045762711865</v>
      </c>
    </row>
    <row r="11" spans="1:9" ht="15.75" x14ac:dyDescent="0.25">
      <c r="A11" s="4" t="s">
        <v>15</v>
      </c>
      <c r="B11" s="4">
        <f>'[1]сметос. с  ДДС'!B14</f>
        <v>75</v>
      </c>
      <c r="C11" s="8">
        <f>'[1]сметос. с  ДДС'!C14</f>
        <v>49.576271186440678</v>
      </c>
      <c r="D11" s="8">
        <f t="shared" si="3"/>
        <v>466.0169491525424</v>
      </c>
      <c r="E11" s="8">
        <f t="shared" si="4"/>
        <v>93.20338983050847</v>
      </c>
      <c r="F11" s="8">
        <f t="shared" si="0"/>
        <v>559.22033898305085</v>
      </c>
      <c r="G11" s="8">
        <f t="shared" si="1"/>
        <v>173.51694915254237</v>
      </c>
      <c r="H11" s="8">
        <f>C11*H6</f>
        <v>4065.2542372881358</v>
      </c>
      <c r="I11" s="8">
        <f t="shared" si="2"/>
        <v>4797.9915254237294</v>
      </c>
    </row>
    <row r="12" spans="1:9" ht="15.75" x14ac:dyDescent="0.25">
      <c r="A12" s="4" t="s">
        <v>16</v>
      </c>
      <c r="B12" s="4">
        <f>'[1]сметос. с  ДДС'!B15</f>
        <v>710</v>
      </c>
      <c r="C12" s="8">
        <f>'[1]сметос. с  ДДС'!C15</f>
        <v>469.32203389830511</v>
      </c>
      <c r="D12" s="8">
        <f t="shared" si="3"/>
        <v>4411.6271186440681</v>
      </c>
      <c r="E12" s="8">
        <f t="shared" si="4"/>
        <v>882.32542372881358</v>
      </c>
      <c r="F12" s="8">
        <f t="shared" si="0"/>
        <v>5293.9525423728819</v>
      </c>
      <c r="G12" s="8">
        <f t="shared" si="1"/>
        <v>1642.6271186440679</v>
      </c>
      <c r="H12" s="8">
        <f>C12*H6</f>
        <v>38484.406779661018</v>
      </c>
      <c r="I12" s="8">
        <f t="shared" si="2"/>
        <v>45420.986440677967</v>
      </c>
    </row>
    <row r="13" spans="1:9" ht="15.75" x14ac:dyDescent="0.25">
      <c r="A13" s="4" t="s">
        <v>17</v>
      </c>
      <c r="B13" s="4">
        <f>'[1]сметос. с  ДДС'!B16</f>
        <v>895</v>
      </c>
      <c r="C13" s="8">
        <f>'[1]сметос. с  ДДС'!C16</f>
        <v>591.61016949152543</v>
      </c>
      <c r="D13" s="8">
        <f t="shared" si="3"/>
        <v>5561.1355932203396</v>
      </c>
      <c r="E13" s="8">
        <f t="shared" si="4"/>
        <v>1112.227118644068</v>
      </c>
      <c r="F13" s="8">
        <f t="shared" si="0"/>
        <v>6673.3627118644072</v>
      </c>
      <c r="G13" s="8">
        <f t="shared" si="1"/>
        <v>2070.6355932203392</v>
      </c>
      <c r="H13" s="8">
        <f>C13*H6</f>
        <v>48512.033898305082</v>
      </c>
      <c r="I13" s="8">
        <f t="shared" si="2"/>
        <v>57256.032203389826</v>
      </c>
    </row>
    <row r="14" spans="1:9" ht="15.75" x14ac:dyDescent="0.25">
      <c r="A14" s="4" t="s">
        <v>18</v>
      </c>
      <c r="B14" s="4">
        <f>'[1]сметос. с  ДДС'!B17</f>
        <v>440</v>
      </c>
      <c r="C14" s="8">
        <f>'[1]сметос. с  ДДС'!C17</f>
        <v>290.84745762711867</v>
      </c>
      <c r="D14" s="8">
        <f t="shared" si="3"/>
        <v>2733.9661016949158</v>
      </c>
      <c r="E14" s="8">
        <f t="shared" si="4"/>
        <v>546.79322033898313</v>
      </c>
      <c r="F14" s="8">
        <f t="shared" si="0"/>
        <v>3280.759322033899</v>
      </c>
      <c r="G14" s="8">
        <f t="shared" si="1"/>
        <v>1017.9661016949153</v>
      </c>
      <c r="H14" s="8">
        <f>C14*H6</f>
        <v>23849.491525423731</v>
      </c>
      <c r="I14" s="8">
        <f t="shared" si="2"/>
        <v>28148.216949152546</v>
      </c>
    </row>
    <row r="15" spans="1:9" ht="15.75" x14ac:dyDescent="0.25">
      <c r="A15" s="4" t="s">
        <v>19</v>
      </c>
      <c r="B15" s="4">
        <f>'[1]сметос. с  ДДС'!B18</f>
        <v>330</v>
      </c>
      <c r="C15" s="8">
        <f>'[1]сметос. с  ДДС'!C18</f>
        <v>218.13559322033899</v>
      </c>
      <c r="D15" s="8">
        <f t="shared" si="3"/>
        <v>2050.4745762711864</v>
      </c>
      <c r="E15" s="8">
        <f t="shared" si="4"/>
        <v>410.09491525423726</v>
      </c>
      <c r="F15" s="8">
        <f t="shared" si="0"/>
        <v>2460.5694915254235</v>
      </c>
      <c r="G15" s="8">
        <f t="shared" si="1"/>
        <v>763.47457627118649</v>
      </c>
      <c r="H15" s="8">
        <f>C15*H6</f>
        <v>17887.118644067796</v>
      </c>
      <c r="I15" s="8">
        <f t="shared" si="2"/>
        <v>21111.162711864406</v>
      </c>
    </row>
    <row r="16" spans="1:9" ht="15.75" x14ac:dyDescent="0.25">
      <c r="A16" s="4" t="s">
        <v>20</v>
      </c>
      <c r="B16" s="4">
        <f>'[1]сметос. с  ДДС'!B19</f>
        <v>220</v>
      </c>
      <c r="C16" s="8">
        <f>'[1]сметос. с  ДДС'!C19</f>
        <v>145.42372881355934</v>
      </c>
      <c r="D16" s="8">
        <f t="shared" si="3"/>
        <v>1366.9830508474579</v>
      </c>
      <c r="E16" s="8">
        <f t="shared" si="4"/>
        <v>273.39661016949157</v>
      </c>
      <c r="F16" s="8">
        <f t="shared" si="0"/>
        <v>1640.3796610169495</v>
      </c>
      <c r="G16" s="8">
        <f t="shared" si="1"/>
        <v>508.98305084745766</v>
      </c>
      <c r="H16" s="8">
        <f>C16*H6</f>
        <v>11924.745762711866</v>
      </c>
      <c r="I16" s="8">
        <f t="shared" si="2"/>
        <v>14074.108474576273</v>
      </c>
    </row>
    <row r="17" spans="1:9" ht="15.75" x14ac:dyDescent="0.25">
      <c r="A17" s="4" t="s">
        <v>21</v>
      </c>
      <c r="B17" s="4">
        <f>'[1]сметос. с  ДДС'!B20</f>
        <v>1255</v>
      </c>
      <c r="C17" s="8">
        <f>'[1]сметос. с  ДДС'!C20</f>
        <v>829.57627118644075</v>
      </c>
      <c r="D17" s="8">
        <f t="shared" si="3"/>
        <v>7798.016949152543</v>
      </c>
      <c r="E17" s="8">
        <f t="shared" si="4"/>
        <v>1559.6033898305086</v>
      </c>
      <c r="F17" s="8">
        <f t="shared" si="0"/>
        <v>9357.6203389830516</v>
      </c>
      <c r="G17" s="8">
        <f t="shared" si="1"/>
        <v>2903.5169491525426</v>
      </c>
      <c r="H17" s="8">
        <f>C17*H6</f>
        <v>68025.254237288143</v>
      </c>
      <c r="I17" s="8">
        <f t="shared" si="2"/>
        <v>80286.391525423736</v>
      </c>
    </row>
    <row r="18" spans="1:9" ht="15.75" x14ac:dyDescent="0.25">
      <c r="A18" s="4" t="s">
        <v>22</v>
      </c>
      <c r="B18" s="4">
        <f>'[1]сметос. с  ДДС'!B21</f>
        <v>515</v>
      </c>
      <c r="C18" s="8">
        <f>'[1]сметос. с  ДДС'!C21</f>
        <v>340.42372881355931</v>
      </c>
      <c r="D18" s="8">
        <f t="shared" si="3"/>
        <v>3199.9830508474574</v>
      </c>
      <c r="E18" s="8">
        <f t="shared" si="4"/>
        <v>639.99661016949142</v>
      </c>
      <c r="F18" s="8">
        <f t="shared" si="0"/>
        <v>3839.9796610169487</v>
      </c>
      <c r="G18" s="8">
        <f t="shared" si="1"/>
        <v>1191.4830508474577</v>
      </c>
      <c r="H18" s="8">
        <f>C18*H6</f>
        <v>27914.745762711864</v>
      </c>
      <c r="I18" s="8">
        <f t="shared" si="2"/>
        <v>32946.20847457627</v>
      </c>
    </row>
    <row r="19" spans="1:9" ht="15.75" x14ac:dyDescent="0.25">
      <c r="A19" s="4" t="s">
        <v>23</v>
      </c>
      <c r="B19" s="4">
        <f>'[1]сметос. с  ДДС'!B22</f>
        <v>285</v>
      </c>
      <c r="C19" s="8">
        <f>'[1]сметос. с  ДДС'!C22</f>
        <v>188.38983050847457</v>
      </c>
      <c r="D19" s="8">
        <f t="shared" si="3"/>
        <v>1770.8644067796611</v>
      </c>
      <c r="E19" s="8">
        <f t="shared" si="4"/>
        <v>354.17288135593219</v>
      </c>
      <c r="F19" s="8">
        <f t="shared" si="0"/>
        <v>2125.0372881355934</v>
      </c>
      <c r="G19" s="8">
        <f t="shared" si="1"/>
        <v>659.36440677966107</v>
      </c>
      <c r="H19" s="8">
        <f>C19*H6</f>
        <v>15447.966101694916</v>
      </c>
      <c r="I19" s="8">
        <f t="shared" si="2"/>
        <v>18232.367796610171</v>
      </c>
    </row>
    <row r="20" spans="1:9" ht="15.75" x14ac:dyDescent="0.25">
      <c r="A20" s="4" t="s">
        <v>24</v>
      </c>
      <c r="B20" s="4">
        <f t="shared" ref="B20:H20" si="5">SUM(B7:B19)</f>
        <v>5900</v>
      </c>
      <c r="C20" s="8">
        <f>SUM(C7:C19)</f>
        <v>3900</v>
      </c>
      <c r="D20" s="8">
        <f t="shared" si="5"/>
        <v>36660.000000000007</v>
      </c>
      <c r="E20" s="8">
        <f t="shared" si="5"/>
        <v>7332.0000000000009</v>
      </c>
      <c r="F20" s="8">
        <f t="shared" si="5"/>
        <v>43992.000000000007</v>
      </c>
      <c r="G20" s="8">
        <f t="shared" si="5"/>
        <v>13650</v>
      </c>
      <c r="H20" s="8">
        <f t="shared" si="5"/>
        <v>319799.99999999994</v>
      </c>
      <c r="I20" s="8">
        <f>SUM(I7:I19)</f>
        <v>377441.99999999994</v>
      </c>
    </row>
  </sheetData>
  <mergeCells count="7">
    <mergeCell ref="A3:I3"/>
    <mergeCell ref="A5:A6"/>
    <mergeCell ref="B5:B6"/>
    <mergeCell ref="C5:C6"/>
    <mergeCell ref="E5:E6"/>
    <mergeCell ref="F5:F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2020-11-17T13:05:59Z</dcterms:modified>
</cp:coreProperties>
</file>